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6380" windowHeight="78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4" i="1" l="1"/>
  <c r="D65" i="1" l="1"/>
  <c r="D69" i="1" s="1"/>
  <c r="D74" i="1" s="1"/>
  <c r="E64" i="1"/>
  <c r="C65" i="1"/>
  <c r="D50" i="1"/>
  <c r="E49" i="1"/>
  <c r="C50" i="1"/>
  <c r="D24" i="1"/>
  <c r="D17" i="1"/>
  <c r="E9" i="1" l="1"/>
  <c r="E10" i="1"/>
  <c r="E11" i="1"/>
  <c r="E12" i="1"/>
  <c r="E13" i="1"/>
  <c r="E14" i="1"/>
  <c r="E15" i="1"/>
  <c r="E16" i="1"/>
  <c r="E19" i="1"/>
  <c r="E20" i="1"/>
  <c r="E21" i="1"/>
  <c r="E22" i="1"/>
  <c r="E23" i="1"/>
  <c r="E26" i="1"/>
  <c r="E27" i="1"/>
  <c r="E28" i="1"/>
  <c r="E29" i="1"/>
  <c r="E30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2" i="1"/>
  <c r="E53" i="1"/>
  <c r="E54" i="1"/>
  <c r="E55" i="1"/>
  <c r="E56" i="1"/>
  <c r="E57" i="1"/>
  <c r="E58" i="1"/>
  <c r="E59" i="1"/>
  <c r="E60" i="1"/>
  <c r="E61" i="1"/>
  <c r="E62" i="1"/>
  <c r="E63" i="1"/>
  <c r="E67" i="1"/>
  <c r="E68" i="1"/>
  <c r="E71" i="1"/>
  <c r="E72" i="1"/>
  <c r="E77" i="1"/>
  <c r="E78" i="1"/>
  <c r="E6" i="1"/>
  <c r="E5" i="1"/>
  <c r="C79" i="1"/>
  <c r="D79" i="1"/>
  <c r="C73" i="1"/>
  <c r="D73" i="1"/>
  <c r="E73" i="1" s="1"/>
  <c r="E79" i="1" l="1"/>
  <c r="D31" i="1"/>
  <c r="D7" i="1"/>
  <c r="E65" i="1" l="1"/>
  <c r="E50" i="1"/>
  <c r="C24" i="1"/>
  <c r="E24" i="1" s="1"/>
  <c r="C31" i="1" l="1"/>
  <c r="E31" i="1" s="1"/>
  <c r="C17" i="1"/>
  <c r="E17" i="1" s="1"/>
  <c r="C7" i="1"/>
  <c r="E7" i="1" l="1"/>
  <c r="C69" i="1"/>
  <c r="E69" i="1" s="1"/>
</calcChain>
</file>

<file path=xl/sharedStrings.xml><?xml version="1.0" encoding="utf-8"?>
<sst xmlns="http://schemas.openxmlformats.org/spreadsheetml/2006/main" count="145" uniqueCount="129">
  <si>
    <t>№ пп</t>
  </si>
  <si>
    <t>Статьи расходов</t>
  </si>
  <si>
    <t>План 2016г.,  руб</t>
  </si>
  <si>
    <t>Факт 2016 г., руб</t>
  </si>
  <si>
    <t>Отклонение, руб</t>
  </si>
  <si>
    <t>1</t>
  </si>
  <si>
    <t>Диспетчерская служба</t>
  </si>
  <si>
    <t>1.1</t>
  </si>
  <si>
    <t xml:space="preserve">Договор на обслуживание ТСЖ "Мегаполис" </t>
  </si>
  <si>
    <t>Договор №87/11Д на комплексное обслуживание технических средств ОДС</t>
  </si>
  <si>
    <t>Итого:</t>
  </si>
  <si>
    <t>2</t>
  </si>
  <si>
    <t>Текущий ремонт</t>
  </si>
  <si>
    <t>2.1</t>
  </si>
  <si>
    <t>2.2</t>
  </si>
  <si>
    <t>Ремонт козырьков над парадными</t>
  </si>
  <si>
    <t>2.3</t>
  </si>
  <si>
    <t xml:space="preserve">Ремонт трубопровода </t>
  </si>
  <si>
    <t>Установка решеток и замена дверей.</t>
  </si>
  <si>
    <t>Частичный ремонт  стеклопакетов.</t>
  </si>
  <si>
    <t xml:space="preserve">Частичная замена приборов учета </t>
  </si>
  <si>
    <t>Частичный ремонт помещений ТСН</t>
  </si>
  <si>
    <t>2.4</t>
  </si>
  <si>
    <t xml:space="preserve">Закупка светильников коммунального освещения </t>
  </si>
  <si>
    <t>3</t>
  </si>
  <si>
    <t>Уборка лестничных клеток и придомовой территории</t>
  </si>
  <si>
    <t>3.1</t>
  </si>
  <si>
    <t>ФОТ</t>
  </si>
  <si>
    <t>3.2</t>
  </si>
  <si>
    <t>Отчисления в страховые фонды  30,2 %</t>
  </si>
  <si>
    <t>3.3</t>
  </si>
  <si>
    <t>Моющие средства</t>
  </si>
  <si>
    <t>3.4</t>
  </si>
  <si>
    <t>Инвентарь</t>
  </si>
  <si>
    <t>3.5</t>
  </si>
  <si>
    <t>Спецодежда</t>
  </si>
  <si>
    <t>4</t>
  </si>
  <si>
    <t>Пользование и техническое обслуживание лифтов</t>
  </si>
  <si>
    <t>4.1</t>
  </si>
  <si>
    <t>Договор №84-ТО на техническое обслуживание и ремонт лифтов</t>
  </si>
  <si>
    <t>4.2</t>
  </si>
  <si>
    <t>Замена оборудования    /зап.части и расх.материалы-25%/</t>
  </si>
  <si>
    <t>4.3</t>
  </si>
  <si>
    <t xml:space="preserve">Освидетельствование лифтов            </t>
  </si>
  <si>
    <t>4,4</t>
  </si>
  <si>
    <t>Страхование лифтов</t>
  </si>
  <si>
    <t>4.5</t>
  </si>
  <si>
    <t>Электроэнергия</t>
  </si>
  <si>
    <t>5</t>
  </si>
  <si>
    <t>Содержание общего имущества многоквартирного дома</t>
  </si>
  <si>
    <t>5.1</t>
  </si>
  <si>
    <t>5.2</t>
  </si>
  <si>
    <t>5.3</t>
  </si>
  <si>
    <t>5.4</t>
  </si>
  <si>
    <t>5.5</t>
  </si>
  <si>
    <t>Расходные материалы для содержания общего имущества</t>
  </si>
  <si>
    <t>5.6</t>
  </si>
  <si>
    <t>На выполнение работ по техническому обслуживанию КУУТЭ</t>
  </si>
  <si>
    <t>5.7</t>
  </si>
  <si>
    <t>На оказание комплекса санитарно - эпидемиологических услуг</t>
  </si>
  <si>
    <t>5.8</t>
  </si>
  <si>
    <t xml:space="preserve">Электрические измерения с составлением протокола и технического отчета </t>
  </si>
  <si>
    <t>5.9</t>
  </si>
  <si>
    <t>Промывка канализационных колодцев и сетей</t>
  </si>
  <si>
    <t>5.10</t>
  </si>
  <si>
    <t>Поверка приборов КИП</t>
  </si>
  <si>
    <t>5.11</t>
  </si>
  <si>
    <t>Коммунальные услуги на промывку систем ЦО и ГВС</t>
  </si>
  <si>
    <t>5.12</t>
  </si>
  <si>
    <t>Резерв на непридвиденные расходы</t>
  </si>
  <si>
    <t>5.13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</si>
  <si>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</si>
  <si>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5.14</t>
  </si>
  <si>
    <t>Договор возмездного оказания услуг по техническому обслуживанию газопровода</t>
  </si>
  <si>
    <t>6</t>
  </si>
  <si>
    <t>Управление многоквартирным домом</t>
  </si>
  <si>
    <t>6.1</t>
  </si>
  <si>
    <t>6.2</t>
  </si>
  <si>
    <t>6.3</t>
  </si>
  <si>
    <t>Канцелярские товары</t>
  </si>
  <si>
    <t>6.4</t>
  </si>
  <si>
    <t>Коммунальные услуги</t>
  </si>
  <si>
    <t>6.5</t>
  </si>
  <si>
    <t>Почтовые услуги</t>
  </si>
  <si>
    <t>6.7</t>
  </si>
  <si>
    <t>Договора оказания консультационных и юридических услуг</t>
  </si>
  <si>
    <t>6.8</t>
  </si>
  <si>
    <t>Расходные материалы для офисной техники</t>
  </si>
  <si>
    <t>6.9</t>
  </si>
  <si>
    <t>Услуги связи</t>
  </si>
  <si>
    <t>6.10</t>
  </si>
  <si>
    <t>Программное обеспечение, электронная отчетность</t>
  </si>
  <si>
    <t>Офисная техника</t>
  </si>
  <si>
    <t xml:space="preserve">Мебель </t>
  </si>
  <si>
    <t>9</t>
  </si>
  <si>
    <t>Сбор и вывоз ТБО</t>
  </si>
  <si>
    <t>9.1</t>
  </si>
  <si>
    <t>Договор на сбор и вывоз ТБО и крупногабаритного мусора</t>
  </si>
  <si>
    <t>Всего расходов по смете</t>
  </si>
  <si>
    <t>Статьи доходов</t>
  </si>
  <si>
    <t>Доходы от предоставления услуг населению</t>
  </si>
  <si>
    <t>Доходы от аренды общедомового имущества</t>
  </si>
  <si>
    <t>Всего доходов</t>
  </si>
  <si>
    <t>Создание ТСН "Верхняя 5/1"</t>
  </si>
  <si>
    <t xml:space="preserve">Обучение персонала </t>
  </si>
  <si>
    <t>5.15</t>
  </si>
  <si>
    <t>2.5</t>
  </si>
  <si>
    <t>2.6</t>
  </si>
  <si>
    <t>2.7</t>
  </si>
  <si>
    <t>2.8</t>
  </si>
  <si>
    <t>5.16</t>
  </si>
  <si>
    <t>Благоустройство придомовой территории</t>
  </si>
  <si>
    <t>Покраска малых архитектурных форм и ограждений</t>
  </si>
  <si>
    <t>Демонтаж баннеров</t>
  </si>
  <si>
    <t>6.11</t>
  </si>
  <si>
    <t>6.12</t>
  </si>
  <si>
    <t>6.13</t>
  </si>
  <si>
    <t>1.2</t>
  </si>
  <si>
    <t>7</t>
  </si>
  <si>
    <t>7.1</t>
  </si>
  <si>
    <t>9.2</t>
  </si>
  <si>
    <t>5.17</t>
  </si>
  <si>
    <t>Услуги вычислительного центра</t>
  </si>
  <si>
    <t>6.14</t>
  </si>
  <si>
    <t>Услуги банка</t>
  </si>
  <si>
    <t>Всего расходов по предоставлению услуг</t>
  </si>
  <si>
    <r>
      <t xml:space="preserve">Закупка насосов повышающих давление (2 </t>
    </r>
    <r>
      <rPr>
        <sz val="8"/>
        <color rgb="FF000000"/>
        <rFont val="Calibri"/>
        <family val="2"/>
        <charset val="204"/>
      </rPr>
      <t>шт</t>
    </r>
    <r>
      <rPr>
        <sz val="12"/>
        <color rgb="FF000000"/>
        <rFont val="Calibri"/>
        <family val="2"/>
        <charset val="204"/>
      </rPr>
      <t>.)</t>
    </r>
  </si>
  <si>
    <t>Примечание: 1. Доходы и расходы по коммунальным услугам, приобретаемых для индивидуального потребления, не учтены, 2. Расходы, учтенные в п.9  финансируются за счет доходов от аренды общедомового имущества.</t>
  </si>
  <si>
    <t xml:space="preserve">ОТЧЕТ ПО СМЕТЕ 2016г.      ТСН "Верхняя 5/1"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</si>
</sst>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,_₽_-;\-* #,##0.00,_₽_-;_-* \-??\ _₽_-;_-@_-"/>
    <numFmt numFmtId="165" formatCode="#,##0.00_ ;\-#,##0.00\ 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72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0" borderId="0" xfId="0" applyFont="1"/>
    <xf numFmtId="164" fontId="0" fillId="0" borderId="0" xfId="1" applyFont="1" applyBorder="1" applyAlignment="1" applyProtection="1"/>
    <xf numFmtId="0" fontId="0" fillId="3" borderId="0" xfId="0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4" fillId="7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 applyProtection="1">
      <alignment horizontal="center" vertical="center" wrapText="1"/>
    </xf>
    <xf numFmtId="164" fontId="4" fillId="3" borderId="1" xfId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2" fontId="4" fillId="6" borderId="1" xfId="0" applyNumberFormat="1" applyFont="1" applyFill="1" applyBorder="1" applyAlignment="1"/>
    <xf numFmtId="2" fontId="4" fillId="3" borderId="1" xfId="0" applyNumberFormat="1" applyFont="1" applyFill="1" applyBorder="1" applyAlignment="1"/>
    <xf numFmtId="0" fontId="4" fillId="3" borderId="1" xfId="0" applyFont="1" applyFill="1" applyBorder="1" applyAlignment="1">
      <alignment wrapText="1"/>
    </xf>
    <xf numFmtId="2" fontId="4" fillId="7" borderId="1" xfId="0" applyNumberFormat="1" applyFont="1" applyFill="1" applyBorder="1" applyAlignment="1"/>
    <xf numFmtId="0" fontId="4" fillId="3" borderId="1" xfId="0" applyFont="1" applyFill="1" applyBorder="1" applyAlignment="1"/>
    <xf numFmtId="49" fontId="4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wrapText="1"/>
    </xf>
    <xf numFmtId="2" fontId="4" fillId="8" borderId="1" xfId="0" applyNumberFormat="1" applyFont="1" applyFill="1" applyBorder="1" applyAlignment="1">
      <alignment horizontal="center" wrapText="1"/>
    </xf>
    <xf numFmtId="2" fontId="4" fillId="8" borderId="1" xfId="0" applyNumberFormat="1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2" fontId="4" fillId="4" borderId="1" xfId="0" applyNumberFormat="1" applyFont="1" applyFill="1" applyBorder="1" applyAlignment="1"/>
    <xf numFmtId="165" fontId="4" fillId="3" borderId="1" xfId="1" applyNumberFormat="1" applyFont="1" applyFill="1" applyBorder="1" applyAlignment="1" applyProtection="1">
      <alignment wrapText="1"/>
    </xf>
    <xf numFmtId="165" fontId="4" fillId="3" borderId="1" xfId="1" applyNumberFormat="1" applyFont="1" applyFill="1" applyBorder="1" applyAlignment="1" applyProtection="1"/>
    <xf numFmtId="2" fontId="4" fillId="6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topLeftCell="A69" zoomScale="166" zoomScaleNormal="148" zoomScalePageLayoutView="166" workbookViewId="0">
      <selection activeCell="E75" sqref="E75"/>
    </sheetView>
  </sheetViews>
  <sheetFormatPr defaultRowHeight="15" x14ac:dyDescent="0.25"/>
  <cols>
    <col min="1" max="1" width="7.5703125" customWidth="1"/>
    <col min="2" max="2" width="46.42578125" customWidth="1"/>
    <col min="3" max="3" width="14" customWidth="1"/>
    <col min="4" max="4" width="14.140625" style="1" customWidth="1"/>
    <col min="5" max="5" width="13.28515625" customWidth="1"/>
    <col min="6" max="1025" width="8.5703125"/>
  </cols>
  <sheetData>
    <row r="1" spans="1:5" ht="22.5" customHeight="1" x14ac:dyDescent="0.3">
      <c r="A1" s="71" t="s">
        <v>128</v>
      </c>
      <c r="B1" s="71"/>
      <c r="C1" s="71"/>
      <c r="D1" s="71"/>
      <c r="E1" s="71"/>
    </row>
    <row r="2" spans="1:5" ht="30" customHeight="1" x14ac:dyDescent="0.25">
      <c r="A2" s="11" t="s">
        <v>0</v>
      </c>
      <c r="B2" s="11" t="s">
        <v>1</v>
      </c>
      <c r="C2" s="12" t="s">
        <v>2</v>
      </c>
      <c r="D2" s="13" t="s">
        <v>3</v>
      </c>
      <c r="E2" s="13" t="s">
        <v>4</v>
      </c>
    </row>
    <row r="3" spans="1:5" ht="12.75" customHeight="1" x14ac:dyDescent="0.25">
      <c r="A3" s="14">
        <v>1</v>
      </c>
      <c r="B3" s="14">
        <v>2</v>
      </c>
      <c r="C3" s="14">
        <v>3</v>
      </c>
      <c r="D3" s="15">
        <v>4</v>
      </c>
      <c r="E3" s="16">
        <v>5</v>
      </c>
    </row>
    <row r="4" spans="1:5" ht="15.75" x14ac:dyDescent="0.25">
      <c r="A4" s="17" t="s">
        <v>5</v>
      </c>
      <c r="B4" s="18" t="s">
        <v>6</v>
      </c>
      <c r="C4" s="19"/>
      <c r="D4" s="20"/>
      <c r="E4" s="21"/>
    </row>
    <row r="5" spans="1:5" ht="18" customHeight="1" x14ac:dyDescent="0.25">
      <c r="A5" s="49" t="s">
        <v>7</v>
      </c>
      <c r="B5" s="50" t="s">
        <v>8</v>
      </c>
      <c r="C5" s="37">
        <v>629916</v>
      </c>
      <c r="D5" s="51">
        <v>0</v>
      </c>
      <c r="E5" s="52">
        <f>C5-D5</f>
        <v>629916</v>
      </c>
    </row>
    <row r="6" spans="1:5" ht="29.25" customHeight="1" x14ac:dyDescent="0.25">
      <c r="A6" s="49" t="s">
        <v>117</v>
      </c>
      <c r="B6" s="53" t="s">
        <v>9</v>
      </c>
      <c r="C6" s="37">
        <v>48000</v>
      </c>
      <c r="D6" s="54">
        <v>85649.03</v>
      </c>
      <c r="E6" s="52">
        <f t="shared" ref="E6:E69" si="0">C6-D6</f>
        <v>-37649.03</v>
      </c>
    </row>
    <row r="7" spans="1:5" ht="18.75" customHeight="1" x14ac:dyDescent="0.25">
      <c r="A7" s="49" t="s">
        <v>10</v>
      </c>
      <c r="B7" s="53"/>
      <c r="C7" s="37">
        <f>SUM(C5:C6)</f>
        <v>677916</v>
      </c>
      <c r="D7" s="52">
        <f>SUM(D5:D6)</f>
        <v>85649.03</v>
      </c>
      <c r="E7" s="52">
        <f t="shared" si="0"/>
        <v>592266.97</v>
      </c>
    </row>
    <row r="8" spans="1:5" ht="15.75" x14ac:dyDescent="0.25">
      <c r="A8" s="26" t="s">
        <v>11</v>
      </c>
      <c r="B8" s="27" t="s">
        <v>12</v>
      </c>
      <c r="C8" s="25"/>
      <c r="D8" s="28"/>
      <c r="E8" s="20"/>
    </row>
    <row r="9" spans="1:5" ht="24" customHeight="1" x14ac:dyDescent="0.25">
      <c r="A9" s="49" t="s">
        <v>13</v>
      </c>
      <c r="B9" s="55" t="s">
        <v>126</v>
      </c>
      <c r="C9" s="37">
        <v>150000</v>
      </c>
      <c r="D9" s="52">
        <v>0</v>
      </c>
      <c r="E9" s="52">
        <f t="shared" si="0"/>
        <v>150000</v>
      </c>
    </row>
    <row r="10" spans="1:5" ht="15.75" x14ac:dyDescent="0.25">
      <c r="A10" s="49" t="s">
        <v>14</v>
      </c>
      <c r="B10" s="53" t="s">
        <v>15</v>
      </c>
      <c r="C10" s="37">
        <v>100000</v>
      </c>
      <c r="D10" s="52">
        <v>87780</v>
      </c>
      <c r="E10" s="52">
        <f t="shared" si="0"/>
        <v>12220</v>
      </c>
    </row>
    <row r="11" spans="1:5" ht="15.75" x14ac:dyDescent="0.25">
      <c r="A11" s="49" t="s">
        <v>16</v>
      </c>
      <c r="B11" s="53" t="s">
        <v>17</v>
      </c>
      <c r="C11" s="37">
        <v>235000</v>
      </c>
      <c r="D11" s="52">
        <v>128204.95</v>
      </c>
      <c r="E11" s="52">
        <f t="shared" si="0"/>
        <v>106795.05</v>
      </c>
    </row>
    <row r="12" spans="1:5" s="2" customFormat="1" ht="15.75" x14ac:dyDescent="0.25">
      <c r="A12" s="56" t="s">
        <v>22</v>
      </c>
      <c r="B12" s="57" t="s">
        <v>18</v>
      </c>
      <c r="C12" s="58">
        <v>0</v>
      </c>
      <c r="D12" s="59">
        <v>363300</v>
      </c>
      <c r="E12" s="52">
        <f t="shared" si="0"/>
        <v>-363300</v>
      </c>
    </row>
    <row r="13" spans="1:5" s="2" customFormat="1" ht="15.75" x14ac:dyDescent="0.25">
      <c r="A13" s="56" t="s">
        <v>106</v>
      </c>
      <c r="B13" s="57" t="s">
        <v>19</v>
      </c>
      <c r="C13" s="58">
        <v>0</v>
      </c>
      <c r="D13" s="59">
        <v>65200</v>
      </c>
      <c r="E13" s="52">
        <f t="shared" si="0"/>
        <v>-65200</v>
      </c>
    </row>
    <row r="14" spans="1:5" s="2" customFormat="1" ht="15.75" x14ac:dyDescent="0.25">
      <c r="A14" s="56" t="s">
        <v>107</v>
      </c>
      <c r="B14" s="57" t="s">
        <v>20</v>
      </c>
      <c r="C14" s="58">
        <v>0</v>
      </c>
      <c r="D14" s="59">
        <v>95370.95</v>
      </c>
      <c r="E14" s="52">
        <f t="shared" si="0"/>
        <v>-95370.95</v>
      </c>
    </row>
    <row r="15" spans="1:5" s="2" customFormat="1" ht="15.75" x14ac:dyDescent="0.25">
      <c r="A15" s="56" t="s">
        <v>108</v>
      </c>
      <c r="B15" s="57" t="s">
        <v>21</v>
      </c>
      <c r="C15" s="58">
        <v>0</v>
      </c>
      <c r="D15" s="59">
        <v>25771</v>
      </c>
      <c r="E15" s="52">
        <f t="shared" si="0"/>
        <v>-25771</v>
      </c>
    </row>
    <row r="16" spans="1:5" ht="31.5" x14ac:dyDescent="0.25">
      <c r="A16" s="60" t="s">
        <v>109</v>
      </c>
      <c r="B16" s="53" t="s">
        <v>23</v>
      </c>
      <c r="C16" s="38">
        <v>24000</v>
      </c>
      <c r="D16" s="52">
        <v>15663</v>
      </c>
      <c r="E16" s="52">
        <f t="shared" si="0"/>
        <v>8337</v>
      </c>
    </row>
    <row r="17" spans="1:5" ht="17.25" customHeight="1" x14ac:dyDescent="0.25">
      <c r="A17" s="49" t="s">
        <v>10</v>
      </c>
      <c r="B17" s="53"/>
      <c r="C17" s="38">
        <f>SUM(C9:C16)</f>
        <v>509000</v>
      </c>
      <c r="D17" s="52">
        <f>SUM(D9:D16)</f>
        <v>781289.89999999991</v>
      </c>
      <c r="E17" s="52">
        <f t="shared" si="0"/>
        <v>-272289.89999999991</v>
      </c>
    </row>
    <row r="18" spans="1:5" ht="31.5" x14ac:dyDescent="0.25">
      <c r="A18" s="26" t="s">
        <v>24</v>
      </c>
      <c r="B18" s="32" t="s">
        <v>25</v>
      </c>
      <c r="C18" s="25"/>
      <c r="D18" s="28"/>
      <c r="E18" s="20"/>
    </row>
    <row r="19" spans="1:5" ht="15.75" x14ac:dyDescent="0.25">
      <c r="A19" s="22" t="s">
        <v>26</v>
      </c>
      <c r="B19" s="23" t="s">
        <v>27</v>
      </c>
      <c r="C19" s="62">
        <v>588000</v>
      </c>
      <c r="D19" s="24">
        <v>509622.26</v>
      </c>
      <c r="E19" s="28">
        <f t="shared" si="0"/>
        <v>78377.739999999991</v>
      </c>
    </row>
    <row r="20" spans="1:5" ht="15.75" x14ac:dyDescent="0.25">
      <c r="A20" s="22" t="s">
        <v>28</v>
      </c>
      <c r="B20" s="23" t="s">
        <v>29</v>
      </c>
      <c r="C20" s="62">
        <v>177576</v>
      </c>
      <c r="D20" s="24">
        <v>102943.7</v>
      </c>
      <c r="E20" s="28">
        <f t="shared" si="0"/>
        <v>74632.3</v>
      </c>
    </row>
    <row r="21" spans="1:5" ht="15.75" x14ac:dyDescent="0.25">
      <c r="A21" s="22" t="s">
        <v>30</v>
      </c>
      <c r="B21" s="23" t="s">
        <v>31</v>
      </c>
      <c r="C21" s="62">
        <v>12000</v>
      </c>
      <c r="D21" s="28">
        <v>7762.03</v>
      </c>
      <c r="E21" s="28">
        <f t="shared" si="0"/>
        <v>4237.97</v>
      </c>
    </row>
    <row r="22" spans="1:5" ht="15.75" x14ac:dyDescent="0.25">
      <c r="A22" s="22" t="s">
        <v>32</v>
      </c>
      <c r="B22" s="23" t="s">
        <v>33</v>
      </c>
      <c r="C22" s="62">
        <v>5000</v>
      </c>
      <c r="D22" s="28">
        <v>17417.400000000001</v>
      </c>
      <c r="E22" s="28">
        <f t="shared" si="0"/>
        <v>-12417.400000000001</v>
      </c>
    </row>
    <row r="23" spans="1:5" ht="15.75" x14ac:dyDescent="0.25">
      <c r="A23" s="22" t="s">
        <v>34</v>
      </c>
      <c r="B23" s="23" t="s">
        <v>35</v>
      </c>
      <c r="C23" s="62">
        <v>8000</v>
      </c>
      <c r="D23" s="28">
        <v>0</v>
      </c>
      <c r="E23" s="28">
        <f t="shared" si="0"/>
        <v>8000</v>
      </c>
    </row>
    <row r="24" spans="1:5" ht="16.5" customHeight="1" x14ac:dyDescent="0.25">
      <c r="A24" s="61" t="s">
        <v>10</v>
      </c>
      <c r="B24" s="23"/>
      <c r="C24" s="62">
        <f>SUM(C19:C23)</f>
        <v>790576</v>
      </c>
      <c r="D24" s="28">
        <f>SUM(D19:D23)</f>
        <v>637745.39</v>
      </c>
      <c r="E24" s="28">
        <f t="shared" si="0"/>
        <v>152830.60999999999</v>
      </c>
    </row>
    <row r="25" spans="1:5" ht="31.5" x14ac:dyDescent="0.25">
      <c r="A25" s="26" t="s">
        <v>36</v>
      </c>
      <c r="B25" s="32" t="s">
        <v>37</v>
      </c>
      <c r="C25" s="25"/>
      <c r="D25" s="28"/>
      <c r="E25" s="20"/>
    </row>
    <row r="26" spans="1:5" ht="31.5" x14ac:dyDescent="0.25">
      <c r="A26" s="22" t="s">
        <v>38</v>
      </c>
      <c r="B26" s="53" t="s">
        <v>39</v>
      </c>
      <c r="C26" s="55">
        <v>294591.35999999999</v>
      </c>
      <c r="D26" s="54">
        <v>291543.95</v>
      </c>
      <c r="E26" s="52">
        <f t="shared" si="0"/>
        <v>3047.4099999999744</v>
      </c>
    </row>
    <row r="27" spans="1:5" ht="31.5" x14ac:dyDescent="0.25">
      <c r="A27" s="22" t="s">
        <v>40</v>
      </c>
      <c r="B27" s="53" t="s">
        <v>41</v>
      </c>
      <c r="C27" s="55">
        <v>73647.839999999997</v>
      </c>
      <c r="D27" s="52">
        <v>0</v>
      </c>
      <c r="E27" s="52">
        <f t="shared" si="0"/>
        <v>73647.839999999997</v>
      </c>
    </row>
    <row r="28" spans="1:5" ht="15.75" x14ac:dyDescent="0.25">
      <c r="A28" s="22" t="s">
        <v>42</v>
      </c>
      <c r="B28" s="53" t="s">
        <v>43</v>
      </c>
      <c r="C28" s="55">
        <v>20000</v>
      </c>
      <c r="D28" s="54">
        <v>27999.98</v>
      </c>
      <c r="E28" s="52">
        <f t="shared" si="0"/>
        <v>-7999.98</v>
      </c>
    </row>
    <row r="29" spans="1:5" ht="15.75" x14ac:dyDescent="0.25">
      <c r="A29" s="22" t="s">
        <v>44</v>
      </c>
      <c r="B29" s="53" t="s">
        <v>45</v>
      </c>
      <c r="C29" s="55">
        <v>3000</v>
      </c>
      <c r="D29" s="52">
        <v>3000</v>
      </c>
      <c r="E29" s="52">
        <f t="shared" si="0"/>
        <v>0</v>
      </c>
    </row>
    <row r="30" spans="1:5" ht="15.75" x14ac:dyDescent="0.25">
      <c r="A30" s="22" t="s">
        <v>46</v>
      </c>
      <c r="B30" s="53" t="s">
        <v>47</v>
      </c>
      <c r="C30" s="55">
        <v>150000</v>
      </c>
      <c r="D30" s="52">
        <v>0</v>
      </c>
      <c r="E30" s="52">
        <f t="shared" si="0"/>
        <v>150000</v>
      </c>
    </row>
    <row r="31" spans="1:5" ht="15.75" x14ac:dyDescent="0.25">
      <c r="A31" s="63" t="s">
        <v>10</v>
      </c>
      <c r="B31" s="53"/>
      <c r="C31" s="55">
        <f>SUM(C26:C30)</f>
        <v>541239.19999999995</v>
      </c>
      <c r="D31" s="52">
        <f>SUM(D26:D30)</f>
        <v>322543.93</v>
      </c>
      <c r="E31" s="52">
        <f t="shared" si="0"/>
        <v>218695.26999999996</v>
      </c>
    </row>
    <row r="32" spans="1:5" ht="31.5" x14ac:dyDescent="0.25">
      <c r="A32" s="26" t="s">
        <v>48</v>
      </c>
      <c r="B32" s="32" t="s">
        <v>49</v>
      </c>
      <c r="C32" s="25"/>
      <c r="D32" s="28"/>
      <c r="E32" s="20"/>
    </row>
    <row r="33" spans="1:5" ht="15.75" x14ac:dyDescent="0.25">
      <c r="A33" s="22" t="s">
        <v>50</v>
      </c>
      <c r="B33" s="23" t="s">
        <v>27</v>
      </c>
      <c r="C33" s="37">
        <v>388080</v>
      </c>
      <c r="D33" s="54">
        <v>342647.5</v>
      </c>
      <c r="E33" s="52">
        <f t="shared" si="0"/>
        <v>45432.5</v>
      </c>
    </row>
    <row r="34" spans="1:5" ht="15.75" x14ac:dyDescent="0.25">
      <c r="A34" s="22" t="s">
        <v>51</v>
      </c>
      <c r="B34" s="23" t="s">
        <v>29</v>
      </c>
      <c r="C34" s="37">
        <v>117200.16</v>
      </c>
      <c r="D34" s="54">
        <v>69214.8</v>
      </c>
      <c r="E34" s="52">
        <f t="shared" si="0"/>
        <v>47985.36</v>
      </c>
    </row>
    <row r="35" spans="1:5" ht="15.75" x14ac:dyDescent="0.25">
      <c r="A35" s="22" t="s">
        <v>52</v>
      </c>
      <c r="B35" s="23" t="s">
        <v>31</v>
      </c>
      <c r="C35" s="37">
        <v>1200</v>
      </c>
      <c r="D35" s="52">
        <v>0</v>
      </c>
      <c r="E35" s="52">
        <f t="shared" si="0"/>
        <v>1200</v>
      </c>
    </row>
    <row r="36" spans="1:5" ht="15.75" x14ac:dyDescent="0.25">
      <c r="A36" s="30" t="s">
        <v>53</v>
      </c>
      <c r="B36" s="23" t="s">
        <v>33</v>
      </c>
      <c r="C36" s="37">
        <v>8000</v>
      </c>
      <c r="D36" s="52">
        <v>39307.120000000003</v>
      </c>
      <c r="E36" s="52">
        <f t="shared" si="0"/>
        <v>-31307.120000000003</v>
      </c>
    </row>
    <row r="37" spans="1:5" ht="15.75" x14ac:dyDescent="0.25">
      <c r="A37" s="30" t="s">
        <v>54</v>
      </c>
      <c r="B37" s="23" t="s">
        <v>35</v>
      </c>
      <c r="C37" s="37">
        <v>5000</v>
      </c>
      <c r="D37" s="52">
        <v>2898</v>
      </c>
      <c r="E37" s="52">
        <f t="shared" si="0"/>
        <v>2102</v>
      </c>
    </row>
    <row r="38" spans="1:5" ht="31.5" x14ac:dyDescent="0.25">
      <c r="A38" s="30" t="s">
        <v>56</v>
      </c>
      <c r="B38" s="29" t="s">
        <v>55</v>
      </c>
      <c r="C38" s="37">
        <v>0</v>
      </c>
      <c r="D38" s="52">
        <v>118219.06</v>
      </c>
      <c r="E38" s="52">
        <f t="shared" si="0"/>
        <v>-118219.06</v>
      </c>
    </row>
    <row r="39" spans="1:5" ht="31.5" x14ac:dyDescent="0.25">
      <c r="A39" s="30" t="s">
        <v>58</v>
      </c>
      <c r="B39" s="23" t="s">
        <v>57</v>
      </c>
      <c r="C39" s="16">
        <v>60000</v>
      </c>
      <c r="D39" s="54">
        <v>60600</v>
      </c>
      <c r="E39" s="52">
        <f t="shared" si="0"/>
        <v>-600</v>
      </c>
    </row>
    <row r="40" spans="1:5" ht="31.5" x14ac:dyDescent="0.25">
      <c r="A40" s="30" t="s">
        <v>60</v>
      </c>
      <c r="B40" s="23" t="s">
        <v>59</v>
      </c>
      <c r="C40" s="37">
        <v>20000</v>
      </c>
      <c r="D40" s="52">
        <v>0</v>
      </c>
      <c r="E40" s="52">
        <f t="shared" si="0"/>
        <v>20000</v>
      </c>
    </row>
    <row r="41" spans="1:5" ht="31.5" x14ac:dyDescent="0.25">
      <c r="A41" s="30" t="s">
        <v>62</v>
      </c>
      <c r="B41" s="23" t="s">
        <v>61</v>
      </c>
      <c r="C41" s="37">
        <v>35000</v>
      </c>
      <c r="D41" s="65">
        <v>0</v>
      </c>
      <c r="E41" s="52">
        <f t="shared" si="0"/>
        <v>35000</v>
      </c>
    </row>
    <row r="42" spans="1:5" ht="27" customHeight="1" x14ac:dyDescent="0.25">
      <c r="A42" s="30" t="s">
        <v>64</v>
      </c>
      <c r="B42" s="23" t="s">
        <v>63</v>
      </c>
      <c r="C42" s="37">
        <v>40000</v>
      </c>
      <c r="D42" s="52">
        <v>0</v>
      </c>
      <c r="E42" s="52">
        <f t="shared" si="0"/>
        <v>40000</v>
      </c>
    </row>
    <row r="43" spans="1:5" ht="15.75" x14ac:dyDescent="0.25">
      <c r="A43" s="30" t="s">
        <v>66</v>
      </c>
      <c r="B43" s="23" t="s">
        <v>65</v>
      </c>
      <c r="C43" s="37">
        <v>40000</v>
      </c>
      <c r="D43" s="52">
        <v>0</v>
      </c>
      <c r="E43" s="52">
        <f t="shared" si="0"/>
        <v>40000</v>
      </c>
    </row>
    <row r="44" spans="1:5" ht="31.5" x14ac:dyDescent="0.25">
      <c r="A44" s="30" t="s">
        <v>68</v>
      </c>
      <c r="B44" s="23" t="s">
        <v>67</v>
      </c>
      <c r="C44" s="37">
        <v>20000</v>
      </c>
      <c r="D44" s="52">
        <v>0</v>
      </c>
      <c r="E44" s="52">
        <f t="shared" si="0"/>
        <v>20000</v>
      </c>
    </row>
    <row r="45" spans="1:5" s="3" customFormat="1" ht="15.75" x14ac:dyDescent="0.25">
      <c r="A45" s="30" t="s">
        <v>70</v>
      </c>
      <c r="B45" s="34" t="s">
        <v>69</v>
      </c>
      <c r="C45" s="16">
        <v>150000</v>
      </c>
      <c r="D45" s="59">
        <v>0</v>
      </c>
      <c r="E45" s="52">
        <f t="shared" si="0"/>
        <v>150000</v>
      </c>
    </row>
    <row r="46" spans="1:5" ht="63" x14ac:dyDescent="0.25">
      <c r="A46" s="30" t="s">
        <v>72</v>
      </c>
      <c r="B46" s="23" t="s">
        <v>71</v>
      </c>
      <c r="C46" s="16">
        <v>15579.12</v>
      </c>
      <c r="D46" s="54">
        <v>0</v>
      </c>
      <c r="E46" s="52">
        <f t="shared" si="0"/>
        <v>15579.12</v>
      </c>
    </row>
    <row r="47" spans="1:5" ht="31.5" x14ac:dyDescent="0.25">
      <c r="A47" s="30" t="s">
        <v>105</v>
      </c>
      <c r="B47" s="23" t="s">
        <v>73</v>
      </c>
      <c r="C47" s="16">
        <v>60000</v>
      </c>
      <c r="D47" s="54">
        <v>50565.18</v>
      </c>
      <c r="E47" s="52">
        <f t="shared" si="0"/>
        <v>9434.82</v>
      </c>
    </row>
    <row r="48" spans="1:5" s="5" customFormat="1" ht="15.75" x14ac:dyDescent="0.25">
      <c r="A48" s="35" t="s">
        <v>110</v>
      </c>
      <c r="B48" s="36" t="s">
        <v>104</v>
      </c>
      <c r="C48" s="37">
        <v>0</v>
      </c>
      <c r="D48" s="38">
        <v>21910</v>
      </c>
      <c r="E48" s="52">
        <f t="shared" si="0"/>
        <v>-21910</v>
      </c>
    </row>
    <row r="49" spans="1:5" s="5" customFormat="1" ht="15.75" x14ac:dyDescent="0.25">
      <c r="A49" s="35" t="s">
        <v>121</v>
      </c>
      <c r="B49" s="36" t="s">
        <v>122</v>
      </c>
      <c r="C49" s="37">
        <v>0</v>
      </c>
      <c r="D49" s="38">
        <v>65310</v>
      </c>
      <c r="E49" s="52">
        <f t="shared" si="0"/>
        <v>-65310</v>
      </c>
    </row>
    <row r="50" spans="1:5" s="3" customFormat="1" ht="15.75" x14ac:dyDescent="0.25">
      <c r="A50" s="22" t="s">
        <v>10</v>
      </c>
      <c r="B50" s="23"/>
      <c r="C50" s="38">
        <f>SUM(C33:C49)</f>
        <v>960059.28</v>
      </c>
      <c r="D50" s="52">
        <f>SUM(D33:D49)</f>
        <v>770671.66</v>
      </c>
      <c r="E50" s="52">
        <f t="shared" si="0"/>
        <v>189387.62</v>
      </c>
    </row>
    <row r="51" spans="1:5" ht="15.75" x14ac:dyDescent="0.25">
      <c r="A51" s="39" t="s">
        <v>74</v>
      </c>
      <c r="B51" s="32" t="s">
        <v>75</v>
      </c>
      <c r="C51" s="25"/>
      <c r="D51" s="28"/>
      <c r="E51" s="20"/>
    </row>
    <row r="52" spans="1:5" ht="15.75" x14ac:dyDescent="0.25">
      <c r="A52" s="30" t="s">
        <v>76</v>
      </c>
      <c r="B52" s="23" t="s">
        <v>27</v>
      </c>
      <c r="C52" s="64">
        <v>962132.64</v>
      </c>
      <c r="D52" s="54">
        <v>874291.52</v>
      </c>
      <c r="E52" s="52">
        <f t="shared" si="0"/>
        <v>87841.12</v>
      </c>
    </row>
    <row r="53" spans="1:5" ht="15.75" x14ac:dyDescent="0.25">
      <c r="A53" s="30" t="s">
        <v>77</v>
      </c>
      <c r="B53" s="23" t="s">
        <v>29</v>
      </c>
      <c r="C53" s="64">
        <v>290564.06</v>
      </c>
      <c r="D53" s="54">
        <v>176606.89</v>
      </c>
      <c r="E53" s="52">
        <f t="shared" si="0"/>
        <v>113957.16999999998</v>
      </c>
    </row>
    <row r="54" spans="1:5" ht="15.75" x14ac:dyDescent="0.25">
      <c r="A54" s="30" t="s">
        <v>78</v>
      </c>
      <c r="B54" s="23" t="s">
        <v>79</v>
      </c>
      <c r="C54" s="64">
        <v>12000</v>
      </c>
      <c r="D54" s="52">
        <v>16767.77</v>
      </c>
      <c r="E54" s="52">
        <f t="shared" si="0"/>
        <v>-4767.7700000000004</v>
      </c>
    </row>
    <row r="55" spans="1:5" ht="15.75" x14ac:dyDescent="0.25">
      <c r="A55" s="30" t="s">
        <v>80</v>
      </c>
      <c r="B55" s="23" t="s">
        <v>81</v>
      </c>
      <c r="C55" s="64">
        <v>18000</v>
      </c>
      <c r="D55" s="52">
        <v>0</v>
      </c>
      <c r="E55" s="52">
        <f t="shared" si="0"/>
        <v>18000</v>
      </c>
    </row>
    <row r="56" spans="1:5" ht="15.75" x14ac:dyDescent="0.25">
      <c r="A56" s="30" t="s">
        <v>82</v>
      </c>
      <c r="B56" s="23" t="s">
        <v>83</v>
      </c>
      <c r="C56" s="64">
        <v>8000</v>
      </c>
      <c r="D56" s="52">
        <v>18882.490000000002</v>
      </c>
      <c r="E56" s="52">
        <f t="shared" si="0"/>
        <v>-10882.490000000002</v>
      </c>
    </row>
    <row r="57" spans="1:5" ht="31.5" x14ac:dyDescent="0.25">
      <c r="A57" s="30" t="s">
        <v>84</v>
      </c>
      <c r="B57" s="23" t="s">
        <v>85</v>
      </c>
      <c r="C57" s="64">
        <v>60000</v>
      </c>
      <c r="D57" s="54">
        <v>141500</v>
      </c>
      <c r="E57" s="52">
        <f t="shared" si="0"/>
        <v>-81500</v>
      </c>
    </row>
    <row r="58" spans="1:5" ht="19.5" customHeight="1" x14ac:dyDescent="0.25">
      <c r="A58" s="30" t="s">
        <v>86</v>
      </c>
      <c r="B58" s="23" t="s">
        <v>87</v>
      </c>
      <c r="C58" s="64">
        <v>15000</v>
      </c>
      <c r="D58" s="52">
        <v>12562</v>
      </c>
      <c r="E58" s="52">
        <f t="shared" si="0"/>
        <v>2438</v>
      </c>
    </row>
    <row r="59" spans="1:5" ht="15.75" x14ac:dyDescent="0.25">
      <c r="A59" s="30" t="s">
        <v>88</v>
      </c>
      <c r="B59" s="23" t="s">
        <v>89</v>
      </c>
      <c r="C59" s="64">
        <v>24000</v>
      </c>
      <c r="D59" s="52">
        <v>32090</v>
      </c>
      <c r="E59" s="52">
        <f t="shared" si="0"/>
        <v>-8090</v>
      </c>
    </row>
    <row r="60" spans="1:5" ht="31.5" x14ac:dyDescent="0.25">
      <c r="A60" s="30" t="s">
        <v>90</v>
      </c>
      <c r="B60" s="23" t="s">
        <v>91</v>
      </c>
      <c r="C60" s="64">
        <v>50000</v>
      </c>
      <c r="D60" s="52">
        <v>13950</v>
      </c>
      <c r="E60" s="52">
        <f t="shared" si="0"/>
        <v>36050</v>
      </c>
    </row>
    <row r="61" spans="1:5" s="2" customFormat="1" ht="15.75" x14ac:dyDescent="0.25">
      <c r="A61" s="40" t="s">
        <v>114</v>
      </c>
      <c r="B61" s="29" t="s">
        <v>92</v>
      </c>
      <c r="C61" s="58">
        <v>0</v>
      </c>
      <c r="D61" s="59">
        <v>57710</v>
      </c>
      <c r="E61" s="52">
        <f t="shared" si="0"/>
        <v>-57710</v>
      </c>
    </row>
    <row r="62" spans="1:5" s="2" customFormat="1" ht="15.75" x14ac:dyDescent="0.25">
      <c r="A62" s="40" t="s">
        <v>115</v>
      </c>
      <c r="B62" s="29" t="s">
        <v>93</v>
      </c>
      <c r="C62" s="58">
        <v>0</v>
      </c>
      <c r="D62" s="59">
        <v>13000</v>
      </c>
      <c r="E62" s="52">
        <f t="shared" si="0"/>
        <v>-13000</v>
      </c>
    </row>
    <row r="63" spans="1:5" s="2" customFormat="1" ht="15.75" x14ac:dyDescent="0.25">
      <c r="A63" s="40" t="s">
        <v>116</v>
      </c>
      <c r="B63" s="29" t="s">
        <v>103</v>
      </c>
      <c r="C63" s="58">
        <v>0</v>
      </c>
      <c r="D63" s="59">
        <v>7907</v>
      </c>
      <c r="E63" s="52">
        <f t="shared" si="0"/>
        <v>-7907</v>
      </c>
    </row>
    <row r="64" spans="1:5" s="2" customFormat="1" ht="15.75" x14ac:dyDescent="0.25">
      <c r="A64" s="40" t="s">
        <v>123</v>
      </c>
      <c r="B64" s="29" t="s">
        <v>124</v>
      </c>
      <c r="C64" s="58">
        <v>0</v>
      </c>
      <c r="D64" s="59">
        <v>40676.019999999997</v>
      </c>
      <c r="E64" s="52">
        <f t="shared" si="0"/>
        <v>-40676.019999999997</v>
      </c>
    </row>
    <row r="65" spans="1:9" s="4" customFormat="1" ht="23.25" customHeight="1" x14ac:dyDescent="0.25">
      <c r="A65" s="41" t="s">
        <v>10</v>
      </c>
      <c r="B65" s="42"/>
      <c r="C65" s="66">
        <f>SUM(C52:C64)</f>
        <v>1439696.7</v>
      </c>
      <c r="D65" s="67">
        <f>SUM(D52:D64)</f>
        <v>1405943.6900000002</v>
      </c>
      <c r="E65" s="52">
        <f t="shared" si="0"/>
        <v>33753.009999999776</v>
      </c>
    </row>
    <row r="66" spans="1:9" ht="15.75" x14ac:dyDescent="0.25">
      <c r="A66" s="39" t="s">
        <v>118</v>
      </c>
      <c r="B66" s="32" t="s">
        <v>95</v>
      </c>
      <c r="C66" s="25"/>
      <c r="D66" s="28"/>
      <c r="E66" s="20"/>
    </row>
    <row r="67" spans="1:9" ht="31.5" x14ac:dyDescent="0.25">
      <c r="A67" s="30" t="s">
        <v>119</v>
      </c>
      <c r="B67" s="23" t="s">
        <v>97</v>
      </c>
      <c r="C67" s="64">
        <v>619227.72</v>
      </c>
      <c r="D67" s="54">
        <v>242760</v>
      </c>
      <c r="E67" s="52">
        <f t="shared" si="0"/>
        <v>376467.72</v>
      </c>
    </row>
    <row r="68" spans="1:9" ht="19.5" customHeight="1" x14ac:dyDescent="0.25">
      <c r="A68" s="22" t="s">
        <v>10</v>
      </c>
      <c r="B68" s="23"/>
      <c r="C68" s="64">
        <v>619227.72</v>
      </c>
      <c r="D68" s="52">
        <v>242760</v>
      </c>
      <c r="E68" s="52">
        <f t="shared" si="0"/>
        <v>376467.72</v>
      </c>
    </row>
    <row r="69" spans="1:9" ht="15.75" x14ac:dyDescent="0.25">
      <c r="A69" s="33">
        <v>8</v>
      </c>
      <c r="B69" s="48" t="s">
        <v>125</v>
      </c>
      <c r="C69" s="52">
        <f>C7+C17+C24+C31+C50+C65+C68</f>
        <v>5537714.9000000004</v>
      </c>
      <c r="D69" s="51">
        <f>D7+D17+D24+D31+D50+D65+D68</f>
        <v>4246603.5999999996</v>
      </c>
      <c r="E69" s="52">
        <f t="shared" si="0"/>
        <v>1291111.3000000007</v>
      </c>
    </row>
    <row r="70" spans="1:9" s="7" customFormat="1" ht="19.5" customHeight="1" x14ac:dyDescent="0.25">
      <c r="A70" s="44" t="s">
        <v>94</v>
      </c>
      <c r="B70" s="45" t="s">
        <v>111</v>
      </c>
      <c r="C70" s="46"/>
      <c r="D70" s="46"/>
      <c r="E70" s="20"/>
      <c r="F70" s="6"/>
      <c r="G70" s="6"/>
      <c r="H70" s="6"/>
      <c r="I70" s="6"/>
    </row>
    <row r="71" spans="1:9" s="9" customFormat="1" ht="31.5" x14ac:dyDescent="0.25">
      <c r="A71" s="35" t="s">
        <v>96</v>
      </c>
      <c r="B71" s="36" t="s">
        <v>112</v>
      </c>
      <c r="C71" s="33">
        <v>0</v>
      </c>
      <c r="D71" s="33">
        <v>4441.3999999999996</v>
      </c>
      <c r="E71" s="31">
        <f t="shared" ref="E71:E79" si="1">C71-D71</f>
        <v>-4441.3999999999996</v>
      </c>
      <c r="F71" s="8"/>
      <c r="G71" s="8"/>
      <c r="H71" s="8"/>
      <c r="I71" s="8"/>
    </row>
    <row r="72" spans="1:9" s="10" customFormat="1" ht="15.75" x14ac:dyDescent="0.25">
      <c r="A72" s="35" t="s">
        <v>120</v>
      </c>
      <c r="B72" s="36" t="s">
        <v>113</v>
      </c>
      <c r="C72" s="33">
        <v>0</v>
      </c>
      <c r="D72" s="31">
        <v>10000</v>
      </c>
      <c r="E72" s="31">
        <f t="shared" si="1"/>
        <v>-10000</v>
      </c>
    </row>
    <row r="73" spans="1:9" ht="25.5" customHeight="1" x14ac:dyDescent="0.25">
      <c r="A73" s="41" t="s">
        <v>10</v>
      </c>
      <c r="B73" s="43"/>
      <c r="C73" s="31">
        <f>SUM(C71:C72)</f>
        <v>0</v>
      </c>
      <c r="D73" s="68">
        <f>SUM(D71:D72)</f>
        <v>14441.4</v>
      </c>
      <c r="E73" s="31">
        <f t="shared" si="1"/>
        <v>-14441.4</v>
      </c>
    </row>
    <row r="74" spans="1:9" ht="15.75" x14ac:dyDescent="0.25">
      <c r="A74" s="41"/>
      <c r="B74" s="48" t="s">
        <v>98</v>
      </c>
      <c r="C74" s="31"/>
      <c r="D74" s="68">
        <f>D69+D73</f>
        <v>4261045</v>
      </c>
      <c r="E74" s="31">
        <f>E69+E73</f>
        <v>1276669.9000000008</v>
      </c>
    </row>
    <row r="75" spans="1:9" ht="15" customHeight="1" x14ac:dyDescent="0.25">
      <c r="A75" s="70" t="s">
        <v>0</v>
      </c>
      <c r="B75" s="70" t="s">
        <v>99</v>
      </c>
      <c r="C75" s="47"/>
      <c r="D75" s="28"/>
      <c r="E75" s="20"/>
    </row>
    <row r="76" spans="1:9" ht="9" customHeight="1" x14ac:dyDescent="0.25">
      <c r="A76" s="70"/>
      <c r="B76" s="70"/>
      <c r="C76" s="47"/>
      <c r="D76" s="28"/>
      <c r="E76" s="20"/>
    </row>
    <row r="77" spans="1:9" ht="22.5" customHeight="1" x14ac:dyDescent="0.25">
      <c r="A77" s="30" t="s">
        <v>5</v>
      </c>
      <c r="B77" s="48" t="s">
        <v>100</v>
      </c>
      <c r="C77" s="52">
        <v>5537714.9000000004</v>
      </c>
      <c r="D77" s="54">
        <v>4206224</v>
      </c>
      <c r="E77" s="52">
        <f t="shared" si="1"/>
        <v>1331490.9000000004</v>
      </c>
    </row>
    <row r="78" spans="1:9" ht="15.75" x14ac:dyDescent="0.25">
      <c r="A78" s="33">
        <v>2</v>
      </c>
      <c r="B78" s="48" t="s">
        <v>101</v>
      </c>
      <c r="C78" s="16">
        <v>0</v>
      </c>
      <c r="D78" s="54">
        <v>54821</v>
      </c>
      <c r="E78" s="52">
        <f t="shared" si="1"/>
        <v>-54821</v>
      </c>
    </row>
    <row r="79" spans="1:9" ht="15.75" x14ac:dyDescent="0.25">
      <c r="A79" s="48"/>
      <c r="B79" s="48" t="s">
        <v>102</v>
      </c>
      <c r="C79" s="52">
        <f>SUM(C77:C78)</f>
        <v>5537714.9000000004</v>
      </c>
      <c r="D79" s="52">
        <f>SUM(D77:D78)</f>
        <v>4261045</v>
      </c>
      <c r="E79" s="52">
        <f t="shared" si="1"/>
        <v>1276669.9000000004</v>
      </c>
    </row>
    <row r="80" spans="1:9" ht="50.25" customHeight="1" x14ac:dyDescent="0.25">
      <c r="A80" s="69" t="s">
        <v>127</v>
      </c>
      <c r="B80" s="69"/>
      <c r="C80" s="69"/>
      <c r="D80" s="69"/>
      <c r="E80" s="5"/>
    </row>
  </sheetData>
  <mergeCells count="4">
    <mergeCell ref="A80:D80"/>
    <mergeCell ref="A75:A76"/>
    <mergeCell ref="B75:B76"/>
    <mergeCell ref="A1:E1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horizontalDpi="300" verticalDpi="300" r:id="rId1"/>
  <rowBreaks count="1" manualBreakCount="1"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3</cp:revision>
  <cp:lastPrinted>2017-04-24T10:50:25Z</cp:lastPrinted>
  <dcterms:created xsi:type="dcterms:W3CDTF">2006-09-28T05:33:49Z</dcterms:created>
  <dcterms:modified xsi:type="dcterms:W3CDTF">2018-01-27T09:25:08Z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