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Лист1!$A$1:$D$86</definedName>
  </definedNames>
  <calcPr calcId="145621"/>
</workbook>
</file>

<file path=xl/calcChain.xml><?xml version="1.0" encoding="utf-8"?>
<calcChain xmlns="http://schemas.openxmlformats.org/spreadsheetml/2006/main">
  <c r="C70" i="1" l="1"/>
  <c r="C85" i="1" l="1"/>
  <c r="C64" i="1" l="1"/>
  <c r="C20" i="1"/>
  <c r="D12" i="1"/>
  <c r="C14" i="1"/>
  <c r="D53" i="1"/>
  <c r="D61" i="1" s="1"/>
  <c r="D63" i="1"/>
  <c r="D64" i="1" s="1"/>
  <c r="C37" i="1"/>
  <c r="D36" i="1"/>
  <c r="C33" i="1"/>
  <c r="C34" i="1" s="1"/>
  <c r="D23" i="1"/>
  <c r="D27" i="1" s="1"/>
  <c r="D37" i="1" l="1"/>
  <c r="C22" i="1"/>
  <c r="C23" i="1" s="1"/>
  <c r="C27" i="1" s="1"/>
  <c r="D13" i="1"/>
  <c r="D14" i="1" s="1"/>
  <c r="C59" i="1"/>
  <c r="C58" i="1"/>
  <c r="C56" i="1"/>
  <c r="C55" i="1"/>
  <c r="C54" i="1"/>
  <c r="D41" i="1"/>
  <c r="C38" i="1"/>
  <c r="C50" i="1" s="1"/>
  <c r="D29" i="1"/>
  <c r="D30" i="1" s="1"/>
  <c r="D34" i="1" s="1"/>
  <c r="D50" i="1" l="1"/>
  <c r="C52" i="1"/>
  <c r="C53" i="1" l="1"/>
  <c r="C61" i="1" s="1"/>
  <c r="D20" i="1"/>
  <c r="D65" i="1" s="1"/>
</calcChain>
</file>

<file path=xl/sharedStrings.xml><?xml version="1.0" encoding="utf-8"?>
<sst xmlns="http://schemas.openxmlformats.org/spreadsheetml/2006/main" count="129" uniqueCount="104">
  <si>
    <t>Смета расходов товарищества собственников недвижимости "Верхняя 5/1" на 2016 г.</t>
  </si>
  <si>
    <t>№ пп</t>
  </si>
  <si>
    <t>Статьи расходов</t>
  </si>
  <si>
    <t>Расходы, руб</t>
  </si>
  <si>
    <t>в месяц</t>
  </si>
  <si>
    <t>в год</t>
  </si>
  <si>
    <t>1</t>
  </si>
  <si>
    <t>Диспетчерская служба</t>
  </si>
  <si>
    <t>1.1</t>
  </si>
  <si>
    <t>1.3</t>
  </si>
  <si>
    <t>Договор №87/11Д на комплексное обслуживание технических средств ОДС</t>
  </si>
  <si>
    <t>2</t>
  </si>
  <si>
    <t>Текущий ремонт</t>
  </si>
  <si>
    <t>2.1</t>
  </si>
  <si>
    <t>2.2</t>
  </si>
  <si>
    <t>3</t>
  </si>
  <si>
    <t>Уборка лестничных клеток и придомовой территории</t>
  </si>
  <si>
    <t>3.1</t>
  </si>
  <si>
    <t>ФОТ</t>
  </si>
  <si>
    <t>3.2</t>
  </si>
  <si>
    <t>Отчисления в страховые фонды  30,2 %</t>
  </si>
  <si>
    <t>3.3</t>
  </si>
  <si>
    <t>Моющие средства</t>
  </si>
  <si>
    <t>3.4</t>
  </si>
  <si>
    <t>Инвентарь</t>
  </si>
  <si>
    <t>3.5</t>
  </si>
  <si>
    <t>Спецодежда</t>
  </si>
  <si>
    <t>4</t>
  </si>
  <si>
    <t>Пользование и техническое обслуживание лифтов</t>
  </si>
  <si>
    <t>4.1</t>
  </si>
  <si>
    <t>Договор №84-ТО на техническое обслуживание и ремонт лифтов</t>
  </si>
  <si>
    <t>4.2</t>
  </si>
  <si>
    <t>Замена оборудования    /зап.части и расх.материалы-25%/</t>
  </si>
  <si>
    <t>4.3</t>
  </si>
  <si>
    <t>Электроэнергия</t>
  </si>
  <si>
    <t>5</t>
  </si>
  <si>
    <t>Содержание общего имущества многоквартирного дома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</si>
  <si>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</si>
  <si>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</si>
  <si>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</si>
  <si>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</si>
  <si>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</si>
  <si>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</si>
  <si>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</si>
  <si>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</si>
  <si>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</si>
  <si>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</si>
  <si>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Промывка канализационных колодцев и сетей</t>
  </si>
  <si>
    <t>5.11</t>
  </si>
  <si>
    <t>Поверка приборов КИП</t>
  </si>
  <si>
    <t>5.12</t>
  </si>
  <si>
    <t>Коммунальные услуги на промывку систем ЦО и ГВС</t>
  </si>
  <si>
    <t>6</t>
  </si>
  <si>
    <t>Управление многоквартирным домом</t>
  </si>
  <si>
    <t>6.1</t>
  </si>
  <si>
    <t>6.2</t>
  </si>
  <si>
    <t>6.3</t>
  </si>
  <si>
    <t>Канцелярские товары</t>
  </si>
  <si>
    <t>6.4</t>
  </si>
  <si>
    <t>Коммунальные услуги</t>
  </si>
  <si>
    <t>6.5</t>
  </si>
  <si>
    <t>Почтовые услуги</t>
  </si>
  <si>
    <t>6.7</t>
  </si>
  <si>
    <t>Договора оказания консультационных и юридических услуг</t>
  </si>
  <si>
    <t>6.8</t>
  </si>
  <si>
    <t>Расходные материалы для офисной техники</t>
  </si>
  <si>
    <t>6.9</t>
  </si>
  <si>
    <t>Услуги связи</t>
  </si>
  <si>
    <t>6.10</t>
  </si>
  <si>
    <t>Программное обеспечение, электронная отчетность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</si>
  <si>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</si>
  <si>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возмездного оказания услуг по техническому обслуживанию газопровода</t>
  </si>
  <si>
    <t>9</t>
  </si>
  <si>
    <t>Сбор и вывоз ТБО</t>
  </si>
  <si>
    <t>9.1</t>
  </si>
  <si>
    <t>Договор на сбор и вывоз ТБО и крупногабаритного мусора</t>
  </si>
  <si>
    <t xml:space="preserve">Закупка светильников коммунального освещения </t>
  </si>
  <si>
    <t>4.5</t>
  </si>
  <si>
    <t>4,4</t>
  </si>
  <si>
    <t>Страхование лифтов</t>
  </si>
  <si>
    <t>Ремонт козырьков над парадными</t>
  </si>
  <si>
    <t xml:space="preserve">Электрические измерения с составлением протокола и технического отчета </t>
  </si>
  <si>
    <t>На оказание комплекса санитарно - эпидемиологических услуг</t>
  </si>
  <si>
    <t>На выполнение работ по техническому обслуживанию КУУТЭ</t>
  </si>
  <si>
    <t>2.4</t>
  </si>
  <si>
    <t xml:space="preserve">Освидетельствование лифтов            </t>
  </si>
  <si>
    <t>Итого:</t>
  </si>
  <si>
    <t>Всего расходов по смете</t>
  </si>
  <si>
    <t>Наименование услуги</t>
  </si>
  <si>
    <t>2.3</t>
  </si>
  <si>
    <t xml:space="preserve">Ремонт трубопровода </t>
  </si>
  <si>
    <t>Резерв на непридвиденные расходы</t>
  </si>
  <si>
    <t>Размер платы за содержание и ремонт общего имущества МКД  ТСН "Верхняя 5/1"</t>
  </si>
  <si>
    <t xml:space="preserve">Договор на обслуживание ТСЖ "Мегаполис" </t>
  </si>
  <si>
    <t>Закупка насосов повышающих давление (2 шт.)</t>
  </si>
  <si>
    <t>5.13</t>
  </si>
  <si>
    <t>5.14</t>
  </si>
  <si>
    <t>Статьи доходов</t>
  </si>
  <si>
    <t>Доходы, руб</t>
  </si>
  <si>
    <t>Доходы от предоставления услуг населению</t>
  </si>
  <si>
    <t>Размер платы, действующий на 2016г / руб/мес/м2/</t>
  </si>
  <si>
    <t>Протокол №2</t>
  </si>
  <si>
    <t>"03" марта 2016 г.</t>
  </si>
  <si>
    <t xml:space="preserve">Утверждено общим собранием   ТСН «Верхняя 5/1»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</si>
</sst>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ont="1"/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2" borderId="1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zoomScale="166" zoomScaleNormal="148" zoomScaleSheetLayoutView="166" workbookViewId="0">
      <selection activeCell="B56" sqref="B56"/>
    </sheetView>
  </sheetViews>
  <sheetFormatPr defaultRowHeight="15" x14ac:dyDescent="0.25"/>
  <cols>
    <col min="1" max="1" width="9.140625" customWidth="1"/>
    <col min="2" max="2" width="45.5703125" customWidth="1"/>
    <col min="3" max="3" width="16.42578125" customWidth="1"/>
    <col min="4" max="4" width="19.85546875" customWidth="1"/>
  </cols>
  <sheetData>
    <row r="1" spans="1:4" ht="48.75" customHeight="1" x14ac:dyDescent="0.25">
      <c r="C1" s="35" t="s">
        <v>103</v>
      </c>
      <c r="D1" s="35"/>
    </row>
    <row r="2" spans="1:4" x14ac:dyDescent="0.25">
      <c r="C2" s="36" t="s">
        <v>101</v>
      </c>
      <c r="D2" s="36"/>
    </row>
    <row r="3" spans="1:4" x14ac:dyDescent="0.25">
      <c r="C3" s="37" t="s">
        <v>102</v>
      </c>
      <c r="D3" s="36"/>
    </row>
    <row r="6" spans="1:4" x14ac:dyDescent="0.25">
      <c r="A6" s="38" t="s">
        <v>0</v>
      </c>
      <c r="B6" s="38"/>
      <c r="C6" s="38"/>
      <c r="D6" s="38"/>
    </row>
    <row r="7" spans="1:4" x14ac:dyDescent="0.25">
      <c r="A7" s="1"/>
      <c r="B7" s="1"/>
      <c r="C7" s="1"/>
      <c r="D7" s="1"/>
    </row>
    <row r="8" spans="1:4" x14ac:dyDescent="0.25">
      <c r="A8" s="39" t="s">
        <v>1</v>
      </c>
      <c r="B8" s="39" t="s">
        <v>2</v>
      </c>
      <c r="C8" s="39" t="s">
        <v>3</v>
      </c>
      <c r="D8" s="39"/>
    </row>
    <row r="9" spans="1:4" x14ac:dyDescent="0.25">
      <c r="A9" s="39"/>
      <c r="B9" s="39"/>
      <c r="C9" s="2" t="s">
        <v>4</v>
      </c>
      <c r="D9" s="2" t="s">
        <v>5</v>
      </c>
    </row>
    <row r="10" spans="1:4" x14ac:dyDescent="0.25">
      <c r="A10" s="3">
        <v>1</v>
      </c>
      <c r="B10" s="3">
        <v>2</v>
      </c>
      <c r="C10" s="3">
        <v>3</v>
      </c>
      <c r="D10" s="3">
        <v>4</v>
      </c>
    </row>
    <row r="11" spans="1:4" x14ac:dyDescent="0.25">
      <c r="A11" s="4" t="s">
        <v>6</v>
      </c>
      <c r="B11" s="5" t="s">
        <v>7</v>
      </c>
      <c r="C11" s="6"/>
      <c r="D11" s="6"/>
    </row>
    <row r="12" spans="1:4" x14ac:dyDescent="0.25">
      <c r="A12" s="7" t="s">
        <v>8</v>
      </c>
      <c r="B12" s="8" t="s">
        <v>93</v>
      </c>
      <c r="C12" s="9">
        <v>52493</v>
      </c>
      <c r="D12" s="9">
        <f>C12*12</f>
        <v>629916</v>
      </c>
    </row>
    <row r="13" spans="1:4" ht="30" x14ac:dyDescent="0.25">
      <c r="A13" s="7" t="s">
        <v>9</v>
      </c>
      <c r="B13" s="10" t="s">
        <v>10</v>
      </c>
      <c r="C13" s="9">
        <v>4000</v>
      </c>
      <c r="D13" s="9">
        <f>C13*12</f>
        <v>48000</v>
      </c>
    </row>
    <row r="14" spans="1:4" x14ac:dyDescent="0.25">
      <c r="A14" s="7" t="s">
        <v>86</v>
      </c>
      <c r="B14" s="10"/>
      <c r="C14" s="6">
        <f>SUM(C12:C13)</f>
        <v>56493</v>
      </c>
      <c r="D14" s="6">
        <f>SUM(D12:D13)</f>
        <v>677916</v>
      </c>
    </row>
    <row r="15" spans="1:4" x14ac:dyDescent="0.25">
      <c r="A15" s="4" t="s">
        <v>11</v>
      </c>
      <c r="B15" s="5" t="s">
        <v>12</v>
      </c>
      <c r="C15" s="6"/>
      <c r="D15" s="6"/>
    </row>
    <row r="16" spans="1:4" x14ac:dyDescent="0.25">
      <c r="A16" s="7" t="s">
        <v>13</v>
      </c>
      <c r="B16" s="10" t="s">
        <v>94</v>
      </c>
      <c r="C16" s="9">
        <v>12500</v>
      </c>
      <c r="D16" s="9">
        <v>150000</v>
      </c>
    </row>
    <row r="17" spans="1:4" x14ac:dyDescent="0.25">
      <c r="A17" s="7" t="s">
        <v>14</v>
      </c>
      <c r="B17" s="10" t="s">
        <v>80</v>
      </c>
      <c r="C17" s="9">
        <v>8333.33</v>
      </c>
      <c r="D17" s="9">
        <v>100000</v>
      </c>
    </row>
    <row r="18" spans="1:4" x14ac:dyDescent="0.25">
      <c r="A18" s="7" t="s">
        <v>89</v>
      </c>
      <c r="B18" s="10" t="s">
        <v>90</v>
      </c>
      <c r="C18" s="9">
        <v>19583.330000000002</v>
      </c>
      <c r="D18" s="9">
        <v>235000</v>
      </c>
    </row>
    <row r="19" spans="1:4" ht="30" x14ac:dyDescent="0.25">
      <c r="A19" s="13" t="s">
        <v>84</v>
      </c>
      <c r="B19" s="10" t="s">
        <v>76</v>
      </c>
      <c r="C19" s="18">
        <v>2000</v>
      </c>
      <c r="D19" s="25">
        <v>24000</v>
      </c>
    </row>
    <row r="20" spans="1:4" x14ac:dyDescent="0.25">
      <c r="A20" s="7" t="s">
        <v>86</v>
      </c>
      <c r="B20" s="10"/>
      <c r="C20" s="17">
        <f>SUM(C16:C19)</f>
        <v>42416.66</v>
      </c>
      <c r="D20" s="17">
        <f>SUM(D16:D19)</f>
        <v>509000</v>
      </c>
    </row>
    <row r="21" spans="1:4" ht="30" x14ac:dyDescent="0.25">
      <c r="A21" s="4" t="s">
        <v>15</v>
      </c>
      <c r="B21" s="12" t="s">
        <v>16</v>
      </c>
      <c r="C21" s="6"/>
      <c r="D21" s="6"/>
    </row>
    <row r="22" spans="1:4" x14ac:dyDescent="0.25">
      <c r="A22" s="7" t="s">
        <v>17</v>
      </c>
      <c r="B22" s="10" t="s">
        <v>18</v>
      </c>
      <c r="C22" s="9">
        <f>D22/12</f>
        <v>49000</v>
      </c>
      <c r="D22" s="9">
        <v>588000</v>
      </c>
    </row>
    <row r="23" spans="1:4" x14ac:dyDescent="0.25">
      <c r="A23" s="7" t="s">
        <v>19</v>
      </c>
      <c r="B23" s="10" t="s">
        <v>20</v>
      </c>
      <c r="C23" s="9">
        <f>C22*0.302</f>
        <v>14798</v>
      </c>
      <c r="D23" s="9">
        <f>D22*0.302</f>
        <v>177576</v>
      </c>
    </row>
    <row r="24" spans="1:4" x14ac:dyDescent="0.25">
      <c r="A24" s="7" t="s">
        <v>21</v>
      </c>
      <c r="B24" s="10" t="s">
        <v>22</v>
      </c>
      <c r="C24" s="9">
        <v>1000</v>
      </c>
      <c r="D24" s="9">
        <v>12000</v>
      </c>
    </row>
    <row r="25" spans="1:4" x14ac:dyDescent="0.25">
      <c r="A25" s="7" t="s">
        <v>23</v>
      </c>
      <c r="B25" s="10" t="s">
        <v>24</v>
      </c>
      <c r="C25" s="9">
        <v>416.67</v>
      </c>
      <c r="D25" s="9">
        <v>5000</v>
      </c>
    </row>
    <row r="26" spans="1:4" x14ac:dyDescent="0.25">
      <c r="A26" s="7" t="s">
        <v>25</v>
      </c>
      <c r="B26" s="10" t="s">
        <v>26</v>
      </c>
      <c r="C26" s="9">
        <v>666.67</v>
      </c>
      <c r="D26" s="9">
        <v>8000</v>
      </c>
    </row>
    <row r="27" spans="1:4" x14ac:dyDescent="0.25">
      <c r="A27" s="7" t="s">
        <v>86</v>
      </c>
      <c r="B27" s="10"/>
      <c r="C27" s="6">
        <f>SUM(C22:C26)</f>
        <v>65881.34</v>
      </c>
      <c r="D27" s="6">
        <f>SUM(D22:D26)</f>
        <v>790576</v>
      </c>
    </row>
    <row r="28" spans="1:4" ht="30" x14ac:dyDescent="0.25">
      <c r="A28" s="4" t="s">
        <v>27</v>
      </c>
      <c r="B28" s="12" t="s">
        <v>28</v>
      </c>
      <c r="C28" s="6"/>
      <c r="D28" s="6"/>
    </row>
    <row r="29" spans="1:4" ht="30" x14ac:dyDescent="0.25">
      <c r="A29" s="7" t="s">
        <v>29</v>
      </c>
      <c r="B29" s="10" t="s">
        <v>30</v>
      </c>
      <c r="C29" s="20">
        <v>24549.279999999999</v>
      </c>
      <c r="D29" s="20">
        <f>C29*12</f>
        <v>294591.35999999999</v>
      </c>
    </row>
    <row r="30" spans="1:4" ht="30" x14ac:dyDescent="0.25">
      <c r="A30" s="7" t="s">
        <v>31</v>
      </c>
      <c r="B30" s="10" t="s">
        <v>32</v>
      </c>
      <c r="C30" s="20">
        <v>6137.32</v>
      </c>
      <c r="D30" s="20">
        <f>D29*0.25</f>
        <v>73647.839999999997</v>
      </c>
    </row>
    <row r="31" spans="1:4" x14ac:dyDescent="0.25">
      <c r="A31" s="7" t="s">
        <v>33</v>
      </c>
      <c r="B31" s="10" t="s">
        <v>85</v>
      </c>
      <c r="C31" s="20">
        <v>1666.67</v>
      </c>
      <c r="D31" s="20">
        <v>20000</v>
      </c>
    </row>
    <row r="32" spans="1:4" x14ac:dyDescent="0.25">
      <c r="A32" s="7" t="s">
        <v>78</v>
      </c>
      <c r="B32" s="10" t="s">
        <v>79</v>
      </c>
      <c r="C32" s="20">
        <v>250</v>
      </c>
      <c r="D32" s="20">
        <v>3000</v>
      </c>
    </row>
    <row r="33" spans="1:4" x14ac:dyDescent="0.25">
      <c r="A33" s="7" t="s">
        <v>77</v>
      </c>
      <c r="B33" s="10" t="s">
        <v>34</v>
      </c>
      <c r="C33" s="20">
        <f>D33/12</f>
        <v>12500</v>
      </c>
      <c r="D33" s="20">
        <v>150000</v>
      </c>
    </row>
    <row r="34" spans="1:4" x14ac:dyDescent="0.25">
      <c r="A34" s="7" t="s">
        <v>86</v>
      </c>
      <c r="B34" s="10"/>
      <c r="C34" s="26">
        <f>SUM(C29:C33)</f>
        <v>45103.27</v>
      </c>
      <c r="D34" s="26">
        <f>SUM(D29:D33)</f>
        <v>541239.19999999995</v>
      </c>
    </row>
    <row r="35" spans="1:4" ht="30" x14ac:dyDescent="0.25">
      <c r="A35" s="4" t="s">
        <v>35</v>
      </c>
      <c r="B35" s="12" t="s">
        <v>36</v>
      </c>
      <c r="C35" s="6"/>
      <c r="D35" s="6"/>
    </row>
    <row r="36" spans="1:4" x14ac:dyDescent="0.25">
      <c r="A36" s="7" t="s">
        <v>37</v>
      </c>
      <c r="B36" s="11" t="s">
        <v>18</v>
      </c>
      <c r="C36" s="9">
        <v>32340</v>
      </c>
      <c r="D36" s="9">
        <f>C36*12</f>
        <v>388080</v>
      </c>
    </row>
    <row r="37" spans="1:4" x14ac:dyDescent="0.25">
      <c r="A37" s="7" t="s">
        <v>38</v>
      </c>
      <c r="B37" s="10" t="s">
        <v>20</v>
      </c>
      <c r="C37" s="9">
        <f>C36*0.302</f>
        <v>9766.68</v>
      </c>
      <c r="D37" s="9">
        <f>C37*12</f>
        <v>117200.16</v>
      </c>
    </row>
    <row r="38" spans="1:4" x14ac:dyDescent="0.25">
      <c r="A38" s="7" t="s">
        <v>39</v>
      </c>
      <c r="B38" s="10" t="s">
        <v>22</v>
      </c>
      <c r="C38" s="9">
        <f>D38/12</f>
        <v>100</v>
      </c>
      <c r="D38" s="9">
        <v>1200</v>
      </c>
    </row>
    <row r="39" spans="1:4" x14ac:dyDescent="0.25">
      <c r="A39" s="13" t="s">
        <v>40</v>
      </c>
      <c r="B39" s="10" t="s">
        <v>24</v>
      </c>
      <c r="C39" s="20">
        <v>666.67</v>
      </c>
      <c r="D39" s="9">
        <v>8000</v>
      </c>
    </row>
    <row r="40" spans="1:4" x14ac:dyDescent="0.25">
      <c r="A40" s="13" t="s">
        <v>41</v>
      </c>
      <c r="B40" s="10" t="s">
        <v>26</v>
      </c>
      <c r="C40" s="20">
        <v>416.67</v>
      </c>
      <c r="D40" s="9">
        <v>5000</v>
      </c>
    </row>
    <row r="41" spans="1:4" ht="30" x14ac:dyDescent="0.25">
      <c r="A41" s="13" t="s">
        <v>42</v>
      </c>
      <c r="B41" s="10" t="s">
        <v>83</v>
      </c>
      <c r="C41" s="33">
        <v>5000</v>
      </c>
      <c r="D41" s="20">
        <f>C41*12</f>
        <v>60000</v>
      </c>
    </row>
    <row r="42" spans="1:4" ht="30" x14ac:dyDescent="0.25">
      <c r="A42" s="13" t="s">
        <v>43</v>
      </c>
      <c r="B42" s="10" t="s">
        <v>82</v>
      </c>
      <c r="C42" s="9">
        <v>1666.67</v>
      </c>
      <c r="D42" s="9">
        <v>20000</v>
      </c>
    </row>
    <row r="43" spans="1:4" ht="30" x14ac:dyDescent="0.25">
      <c r="A43" s="13" t="s">
        <v>44</v>
      </c>
      <c r="B43" s="10" t="s">
        <v>81</v>
      </c>
      <c r="C43" s="9">
        <v>2916.67</v>
      </c>
      <c r="D43" s="9">
        <v>35000</v>
      </c>
    </row>
    <row r="44" spans="1:4" x14ac:dyDescent="0.25">
      <c r="A44" s="13" t="s">
        <v>45</v>
      </c>
      <c r="B44" s="10" t="s">
        <v>47</v>
      </c>
      <c r="C44" s="9">
        <v>3333.33</v>
      </c>
      <c r="D44" s="9">
        <v>40000</v>
      </c>
    </row>
    <row r="45" spans="1:4" x14ac:dyDescent="0.25">
      <c r="A45" s="13" t="s">
        <v>46</v>
      </c>
      <c r="B45" s="10" t="s">
        <v>49</v>
      </c>
      <c r="C45" s="9">
        <v>3333.33</v>
      </c>
      <c r="D45" s="9">
        <v>40000</v>
      </c>
    </row>
    <row r="46" spans="1:4" ht="30" x14ac:dyDescent="0.25">
      <c r="A46" s="13" t="s">
        <v>48</v>
      </c>
      <c r="B46" s="10" t="s">
        <v>51</v>
      </c>
      <c r="C46" s="9">
        <v>1666.67</v>
      </c>
      <c r="D46" s="9">
        <v>20000</v>
      </c>
    </row>
    <row r="47" spans="1:4" s="24" customFormat="1" x14ac:dyDescent="0.25">
      <c r="A47" s="23" t="s">
        <v>50</v>
      </c>
      <c r="B47" s="29" t="s">
        <v>91</v>
      </c>
      <c r="C47" s="25">
        <v>12500</v>
      </c>
      <c r="D47" s="18">
        <v>150000</v>
      </c>
    </row>
    <row r="48" spans="1:4" ht="60" x14ac:dyDescent="0.25">
      <c r="A48" s="13" t="s">
        <v>95</v>
      </c>
      <c r="B48" s="10" t="s">
        <v>70</v>
      </c>
      <c r="C48" s="21">
        <v>1298.26</v>
      </c>
      <c r="D48" s="22">
        <v>15579.12</v>
      </c>
    </row>
    <row r="49" spans="1:4" ht="30" x14ac:dyDescent="0.25">
      <c r="A49" s="13" t="s">
        <v>96</v>
      </c>
      <c r="B49" s="10" t="s">
        <v>71</v>
      </c>
      <c r="C49" s="21">
        <v>5000</v>
      </c>
      <c r="D49" s="22">
        <v>60000</v>
      </c>
    </row>
    <row r="50" spans="1:4" s="24" customFormat="1" x14ac:dyDescent="0.25">
      <c r="A50" s="7" t="s">
        <v>86</v>
      </c>
      <c r="B50" s="11"/>
      <c r="C50" s="17">
        <f>SUM(C36:C49)</f>
        <v>80004.95</v>
      </c>
      <c r="D50" s="17">
        <f>SUM(D36:D49)</f>
        <v>960059.28</v>
      </c>
    </row>
    <row r="51" spans="1:4" x14ac:dyDescent="0.25">
      <c r="A51" s="14" t="s">
        <v>52</v>
      </c>
      <c r="B51" s="12" t="s">
        <v>53</v>
      </c>
      <c r="C51" s="6"/>
      <c r="D51" s="6"/>
    </row>
    <row r="52" spans="1:4" x14ac:dyDescent="0.25">
      <c r="A52" s="13" t="s">
        <v>54</v>
      </c>
      <c r="B52" s="11" t="s">
        <v>18</v>
      </c>
      <c r="C52" s="9">
        <f>D52/12</f>
        <v>80177.72</v>
      </c>
      <c r="D52" s="9">
        <v>962132.64</v>
      </c>
    </row>
    <row r="53" spans="1:4" x14ac:dyDescent="0.25">
      <c r="A53" s="13" t="s">
        <v>55</v>
      </c>
      <c r="B53" s="10" t="s">
        <v>20</v>
      </c>
      <c r="C53" s="9">
        <f>C52*0.302</f>
        <v>24213.671439999998</v>
      </c>
      <c r="D53" s="9">
        <f>D52*0.302</f>
        <v>290564.05728000001</v>
      </c>
    </row>
    <row r="54" spans="1:4" x14ac:dyDescent="0.25">
      <c r="A54" s="13" t="s">
        <v>56</v>
      </c>
      <c r="B54" s="10" t="s">
        <v>57</v>
      </c>
      <c r="C54" s="9">
        <f>D54/12</f>
        <v>1000</v>
      </c>
      <c r="D54" s="9">
        <v>12000</v>
      </c>
    </row>
    <row r="55" spans="1:4" x14ac:dyDescent="0.25">
      <c r="A55" s="13" t="s">
        <v>58</v>
      </c>
      <c r="B55" s="10" t="s">
        <v>59</v>
      </c>
      <c r="C55" s="9">
        <f>D55/12</f>
        <v>1500</v>
      </c>
      <c r="D55" s="9">
        <v>18000</v>
      </c>
    </row>
    <row r="56" spans="1:4" x14ac:dyDescent="0.25">
      <c r="A56" s="13" t="s">
        <v>60</v>
      </c>
      <c r="B56" s="10" t="s">
        <v>61</v>
      </c>
      <c r="C56" s="9">
        <f>D56/12</f>
        <v>666.66666666666663</v>
      </c>
      <c r="D56" s="9">
        <v>8000</v>
      </c>
    </row>
    <row r="57" spans="1:4" ht="30" x14ac:dyDescent="0.25">
      <c r="A57" s="13" t="s">
        <v>62</v>
      </c>
      <c r="B57" s="10" t="s">
        <v>63</v>
      </c>
      <c r="C57" s="9">
        <v>5000</v>
      </c>
      <c r="D57" s="9">
        <v>60000</v>
      </c>
    </row>
    <row r="58" spans="1:4" x14ac:dyDescent="0.25">
      <c r="A58" s="13" t="s">
        <v>64</v>
      </c>
      <c r="B58" s="10" t="s">
        <v>65</v>
      </c>
      <c r="C58" s="9">
        <f>D58/12</f>
        <v>1250</v>
      </c>
      <c r="D58" s="9">
        <v>15000</v>
      </c>
    </row>
    <row r="59" spans="1:4" x14ac:dyDescent="0.25">
      <c r="A59" s="13" t="s">
        <v>66</v>
      </c>
      <c r="B59" s="10" t="s">
        <v>67</v>
      </c>
      <c r="C59" s="9">
        <f>D59/12</f>
        <v>2000</v>
      </c>
      <c r="D59" s="9">
        <v>24000</v>
      </c>
    </row>
    <row r="60" spans="1:4" ht="30" x14ac:dyDescent="0.25">
      <c r="A60" s="13" t="s">
        <v>68</v>
      </c>
      <c r="B60" s="10" t="s">
        <v>69</v>
      </c>
      <c r="C60" s="9">
        <v>4166.67</v>
      </c>
      <c r="D60" s="9">
        <v>50000</v>
      </c>
    </row>
    <row r="61" spans="1:4" x14ac:dyDescent="0.25">
      <c r="A61" s="7" t="s">
        <v>86</v>
      </c>
      <c r="B61" s="10"/>
      <c r="C61" s="6">
        <f>SUM(C52:C60)</f>
        <v>119974.72810666668</v>
      </c>
      <c r="D61" s="6">
        <f>SUM(D52:D60)</f>
        <v>1439696.69728</v>
      </c>
    </row>
    <row r="62" spans="1:4" x14ac:dyDescent="0.25">
      <c r="A62" s="14" t="s">
        <v>72</v>
      </c>
      <c r="B62" s="12" t="s">
        <v>73</v>
      </c>
      <c r="C62" s="6"/>
      <c r="D62" s="6"/>
    </row>
    <row r="63" spans="1:4" ht="30" x14ac:dyDescent="0.25">
      <c r="A63" s="13" t="s">
        <v>74</v>
      </c>
      <c r="B63" s="11" t="s">
        <v>75</v>
      </c>
      <c r="C63" s="9">
        <v>51602.31</v>
      </c>
      <c r="D63" s="9">
        <f>C63*12</f>
        <v>619227.72</v>
      </c>
    </row>
    <row r="64" spans="1:4" x14ac:dyDescent="0.25">
      <c r="A64" s="7" t="s">
        <v>86</v>
      </c>
      <c r="B64" s="11"/>
      <c r="C64" s="6">
        <f>SUM(C63)</f>
        <v>51602.31</v>
      </c>
      <c r="D64" s="6">
        <f>SUM(D63)</f>
        <v>619227.72</v>
      </c>
    </row>
    <row r="65" spans="1:4" x14ac:dyDescent="0.25">
      <c r="A65" s="15">
        <v>10</v>
      </c>
      <c r="B65" s="16" t="s">
        <v>87</v>
      </c>
      <c r="C65" s="17">
        <v>461476.24</v>
      </c>
      <c r="D65" s="17">
        <f>D14+D20+D27+D34+D50+D61+D64</f>
        <v>5537714.8972800002</v>
      </c>
    </row>
    <row r="66" spans="1:4" x14ac:dyDescent="0.25">
      <c r="A66" s="15"/>
      <c r="B66" s="16"/>
      <c r="C66" s="17"/>
      <c r="D66" s="17"/>
    </row>
    <row r="67" spans="1:4" x14ac:dyDescent="0.25">
      <c r="A67" s="15"/>
      <c r="B67" s="16"/>
      <c r="C67" s="17"/>
      <c r="D67" s="17"/>
    </row>
    <row r="68" spans="1:4" x14ac:dyDescent="0.25">
      <c r="A68" s="39" t="s">
        <v>1</v>
      </c>
      <c r="B68" s="39" t="s">
        <v>97</v>
      </c>
      <c r="C68" s="39" t="s">
        <v>98</v>
      </c>
      <c r="D68" s="39"/>
    </row>
    <row r="69" spans="1:4" x14ac:dyDescent="0.25">
      <c r="A69" s="39"/>
      <c r="B69" s="39"/>
      <c r="C69" s="34" t="s">
        <v>4</v>
      </c>
      <c r="D69" s="34" t="s">
        <v>5</v>
      </c>
    </row>
    <row r="70" spans="1:4" ht="26.25" customHeight="1" x14ac:dyDescent="0.25">
      <c r="A70" s="14" t="s">
        <v>6</v>
      </c>
      <c r="B70" s="16" t="s">
        <v>99</v>
      </c>
      <c r="C70" s="17">
        <f>D70/12</f>
        <v>461476.2416666667</v>
      </c>
      <c r="D70" s="17">
        <v>5537714.9000000004</v>
      </c>
    </row>
    <row r="73" spans="1:4" x14ac:dyDescent="0.25">
      <c r="C73" s="36"/>
      <c r="D73" s="36"/>
    </row>
    <row r="74" spans="1:4" x14ac:dyDescent="0.25">
      <c r="C74" s="41"/>
      <c r="D74" s="41"/>
    </row>
    <row r="75" spans="1:4" x14ac:dyDescent="0.25">
      <c r="A75" s="40" t="s">
        <v>92</v>
      </c>
      <c r="B75" s="40"/>
      <c r="C75" s="40"/>
      <c r="D75" s="40"/>
    </row>
    <row r="77" spans="1:4" ht="60" x14ac:dyDescent="0.25">
      <c r="A77" s="3" t="s">
        <v>1</v>
      </c>
      <c r="B77" s="3" t="s">
        <v>88</v>
      </c>
      <c r="C77" s="3" t="s">
        <v>100</v>
      </c>
      <c r="D77" s="30"/>
    </row>
    <row r="78" spans="1:4" x14ac:dyDescent="0.25">
      <c r="A78" s="3">
        <v>1</v>
      </c>
      <c r="B78" s="10" t="s">
        <v>7</v>
      </c>
      <c r="C78" s="28">
        <v>3.27</v>
      </c>
      <c r="D78" s="31"/>
    </row>
    <row r="79" spans="1:4" x14ac:dyDescent="0.25">
      <c r="A79" s="3">
        <v>2</v>
      </c>
      <c r="B79" s="10" t="s">
        <v>12</v>
      </c>
      <c r="C79" s="28">
        <v>2.46</v>
      </c>
      <c r="D79" s="31"/>
    </row>
    <row r="80" spans="1:4" ht="30" x14ac:dyDescent="0.25">
      <c r="A80" s="3">
        <v>3</v>
      </c>
      <c r="B80" s="10" t="s">
        <v>16</v>
      </c>
      <c r="C80" s="28">
        <v>3.82</v>
      </c>
      <c r="D80" s="31"/>
    </row>
    <row r="81" spans="1:4" ht="30" x14ac:dyDescent="0.25">
      <c r="A81" s="3">
        <v>4</v>
      </c>
      <c r="B81" s="10" t="s">
        <v>28</v>
      </c>
      <c r="C81" s="28">
        <v>3.38</v>
      </c>
      <c r="D81" s="31"/>
    </row>
    <row r="82" spans="1:4" ht="30" x14ac:dyDescent="0.25">
      <c r="A82" s="3">
        <v>5</v>
      </c>
      <c r="B82" s="10" t="s">
        <v>36</v>
      </c>
      <c r="C82" s="28">
        <v>4.6399999999999997</v>
      </c>
      <c r="D82" s="31"/>
    </row>
    <row r="83" spans="1:4" x14ac:dyDescent="0.25">
      <c r="A83" s="3">
        <v>6</v>
      </c>
      <c r="B83" s="10" t="s">
        <v>53</v>
      </c>
      <c r="C83" s="28">
        <v>6.95</v>
      </c>
      <c r="D83" s="31"/>
    </row>
    <row r="84" spans="1:4" x14ac:dyDescent="0.25">
      <c r="A84" s="3">
        <v>7</v>
      </c>
      <c r="B84" s="10" t="s">
        <v>73</v>
      </c>
      <c r="C84" s="28">
        <v>2.99</v>
      </c>
      <c r="D84" s="31"/>
    </row>
    <row r="85" spans="1:4" x14ac:dyDescent="0.25">
      <c r="C85" s="19">
        <f>SUM(C78:C84)</f>
        <v>27.509999999999998</v>
      </c>
      <c r="D85" s="27"/>
    </row>
    <row r="86" spans="1:4" x14ac:dyDescent="0.25">
      <c r="C86" s="19"/>
      <c r="D86" s="27"/>
    </row>
    <row r="87" spans="1:4" x14ac:dyDescent="0.25">
      <c r="A87" s="31"/>
      <c r="B87" s="32"/>
      <c r="C87" s="31"/>
      <c r="D87" s="31"/>
    </row>
    <row r="88" spans="1:4" x14ac:dyDescent="0.25">
      <c r="A88" s="31"/>
      <c r="B88" s="32"/>
      <c r="C88" s="31"/>
      <c r="D88" s="31"/>
    </row>
    <row r="89" spans="1:4" x14ac:dyDescent="0.25">
      <c r="A89" s="31"/>
      <c r="B89" s="32"/>
      <c r="C89" s="31"/>
      <c r="D89" s="31"/>
    </row>
    <row r="90" spans="1:4" x14ac:dyDescent="0.25">
      <c r="A90" s="31"/>
      <c r="B90" s="32"/>
      <c r="C90" s="31"/>
      <c r="D90" s="31"/>
    </row>
    <row r="91" spans="1:4" x14ac:dyDescent="0.25">
      <c r="A91" s="31"/>
      <c r="B91" s="32"/>
      <c r="C91" s="31"/>
      <c r="D91" s="31"/>
    </row>
    <row r="92" spans="1:4" x14ac:dyDescent="0.25">
      <c r="A92" s="31"/>
      <c r="B92" s="32"/>
      <c r="C92" s="31"/>
      <c r="D92" s="31"/>
    </row>
    <row r="93" spans="1:4" x14ac:dyDescent="0.25">
      <c r="A93" s="31"/>
      <c r="B93" s="32"/>
      <c r="C93" s="31"/>
      <c r="D93" s="31"/>
    </row>
    <row r="94" spans="1:4" x14ac:dyDescent="0.25">
      <c r="A94" s="31"/>
      <c r="B94" s="32"/>
      <c r="C94" s="31"/>
      <c r="D94" s="31"/>
    </row>
    <row r="95" spans="1:4" x14ac:dyDescent="0.25">
      <c r="A95" s="31"/>
      <c r="B95" s="32"/>
      <c r="C95" s="31"/>
      <c r="D95" s="31"/>
    </row>
    <row r="96" spans="1:4" x14ac:dyDescent="0.25">
      <c r="A96" s="31"/>
      <c r="B96" s="32"/>
      <c r="C96" s="31"/>
      <c r="D96" s="31"/>
    </row>
    <row r="97" spans="1:4" x14ac:dyDescent="0.25">
      <c r="A97" s="31"/>
      <c r="B97" s="32"/>
      <c r="C97" s="31"/>
      <c r="D97" s="31"/>
    </row>
    <row r="98" spans="1:4" x14ac:dyDescent="0.25">
      <c r="A98" s="27"/>
      <c r="B98" s="27"/>
      <c r="C98" s="27"/>
      <c r="D98" s="27"/>
    </row>
    <row r="99" spans="1:4" x14ac:dyDescent="0.25">
      <c r="A99" s="27"/>
      <c r="B99" s="27"/>
      <c r="C99" s="27"/>
      <c r="D99" s="27"/>
    </row>
    <row r="100" spans="1:4" x14ac:dyDescent="0.25">
      <c r="A100" s="27"/>
      <c r="B100" s="27"/>
      <c r="C100" s="27"/>
      <c r="D100" s="27"/>
    </row>
    <row r="101" spans="1:4" x14ac:dyDescent="0.25">
      <c r="A101" s="27"/>
      <c r="B101" s="27"/>
      <c r="C101" s="27"/>
      <c r="D101" s="27"/>
    </row>
    <row r="102" spans="1:4" x14ac:dyDescent="0.25">
      <c r="A102" s="27"/>
      <c r="B102" s="27"/>
      <c r="C102" s="27"/>
      <c r="D102" s="27"/>
    </row>
    <row r="103" spans="1:4" x14ac:dyDescent="0.25">
      <c r="A103" s="27"/>
      <c r="B103" s="27"/>
      <c r="C103" s="27"/>
      <c r="D103" s="27"/>
    </row>
    <row r="104" spans="1:4" x14ac:dyDescent="0.25">
      <c r="A104" s="27"/>
      <c r="B104" s="27"/>
      <c r="C104" s="27"/>
      <c r="D104" s="27"/>
    </row>
    <row r="105" spans="1:4" x14ac:dyDescent="0.25">
      <c r="A105" s="27"/>
      <c r="B105" s="27"/>
      <c r="C105" s="27"/>
      <c r="D105" s="27"/>
    </row>
    <row r="106" spans="1:4" x14ac:dyDescent="0.25">
      <c r="A106" s="27"/>
      <c r="B106" s="27"/>
      <c r="C106" s="27"/>
      <c r="D106" s="27"/>
    </row>
    <row r="107" spans="1:4" x14ac:dyDescent="0.25">
      <c r="A107" s="27"/>
      <c r="B107" s="27"/>
      <c r="C107" s="27"/>
      <c r="D107" s="27"/>
    </row>
    <row r="108" spans="1:4" x14ac:dyDescent="0.25">
      <c r="A108" s="27"/>
      <c r="B108" s="27"/>
      <c r="C108" s="27"/>
      <c r="D108" s="27"/>
    </row>
    <row r="109" spans="1:4" x14ac:dyDescent="0.25">
      <c r="A109" s="27"/>
      <c r="B109" s="27"/>
      <c r="C109" s="27"/>
      <c r="D109" s="27"/>
    </row>
    <row r="110" spans="1:4" x14ac:dyDescent="0.25">
      <c r="A110" s="27"/>
      <c r="B110" s="27"/>
      <c r="C110" s="27"/>
      <c r="D110" s="27"/>
    </row>
    <row r="111" spans="1:4" x14ac:dyDescent="0.25">
      <c r="A111" s="27"/>
      <c r="B111" s="27"/>
      <c r="C111" s="27"/>
      <c r="D111" s="27"/>
    </row>
    <row r="112" spans="1:4" x14ac:dyDescent="0.25">
      <c r="A112" s="27"/>
      <c r="B112" s="27"/>
      <c r="C112" s="27"/>
      <c r="D112" s="27"/>
    </row>
    <row r="113" spans="1:4" x14ac:dyDescent="0.25">
      <c r="A113" s="27"/>
      <c r="B113" s="27"/>
      <c r="C113" s="27"/>
      <c r="D113" s="27"/>
    </row>
    <row r="114" spans="1:4" x14ac:dyDescent="0.25">
      <c r="A114" s="27"/>
      <c r="B114" s="27"/>
      <c r="C114" s="27"/>
      <c r="D114" s="27"/>
    </row>
  </sheetData>
  <mergeCells count="13">
    <mergeCell ref="A75:D75"/>
    <mergeCell ref="A68:A69"/>
    <mergeCell ref="B68:B69"/>
    <mergeCell ref="C68:D68"/>
    <mergeCell ref="C73:D73"/>
    <mergeCell ref="C74:D74"/>
    <mergeCell ref="C1:D1"/>
    <mergeCell ref="C2:D2"/>
    <mergeCell ref="C3:D3"/>
    <mergeCell ref="A6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  <rowBreaks count="1" manualBreakCount="1">
    <brk id="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2017-04-27T14:24:14Z</dcterms:modified>
</cp:coreProperties>
</file>